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adarmstadt.sharepoint.com/sites/ina/Freigegebene Dokumente/General/3 Projekte/P001 - P050/P042_EB/02 Inhalte/03 Studienbriefe/10 LCA/LCA01 Einstieg/"/>
    </mc:Choice>
  </mc:AlternateContent>
  <xr:revisionPtr revIDLastSave="797" documentId="11_D26DFF67B53D0218A75DE16FBA3E652A1CC4800D" xr6:coauthVersionLast="47" xr6:coauthVersionMax="47" xr10:uidLastSave="{00544852-1EFE-462A-BB1B-ED262DC366A1}"/>
  <bookViews>
    <workbookView xWindow="-120" yWindow="-120" windowWidth="29040" windowHeight="15840" activeTab="2" xr2:uid="{00000000-000D-0000-FFFF-FFFF00000000}"/>
  </bookViews>
  <sheets>
    <sheet name="Aufgabe" sheetId="1" r:id="rId1"/>
    <sheet name="Baumaterialien" sheetId="2" r:id="rId2"/>
    <sheet name="Lös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3" l="1"/>
  <c r="S48" i="3"/>
  <c r="S46" i="3"/>
  <c r="R47" i="3"/>
  <c r="R48" i="3"/>
  <c r="R46" i="3"/>
  <c r="Q47" i="3"/>
  <c r="Q48" i="3"/>
  <c r="Q46" i="3"/>
  <c r="S32" i="3"/>
  <c r="S33" i="3"/>
  <c r="S31" i="3"/>
  <c r="R32" i="3"/>
  <c r="R33" i="3"/>
  <c r="R31" i="3"/>
  <c r="Q32" i="3"/>
  <c r="Q33" i="3"/>
  <c r="Q31" i="3"/>
  <c r="G16" i="3"/>
  <c r="F73" i="3" s="1"/>
  <c r="F16" i="3"/>
  <c r="F64" i="3" s="1"/>
  <c r="E16" i="3"/>
  <c r="F55" i="3" s="1"/>
  <c r="S38" i="3"/>
  <c r="S39" i="3"/>
  <c r="S37" i="3"/>
  <c r="R38" i="3"/>
  <c r="R39" i="3"/>
  <c r="R37" i="3"/>
  <c r="Q38" i="3"/>
  <c r="Q39" i="3"/>
  <c r="Q37" i="3"/>
  <c r="S23" i="3"/>
  <c r="S24" i="3"/>
  <c r="S22" i="3"/>
  <c r="R23" i="3"/>
  <c r="R24" i="3"/>
  <c r="R22" i="3"/>
  <c r="Q23" i="3"/>
  <c r="Q24" i="3"/>
  <c r="Q22" i="3"/>
  <c r="R42" i="3"/>
  <c r="R27" i="3"/>
  <c r="L11" i="3"/>
  <c r="F11" i="3"/>
  <c r="R41" i="3"/>
  <c r="R26" i="3"/>
  <c r="L10" i="3"/>
  <c r="L7" i="3"/>
  <c r="M7" i="3"/>
  <c r="K7" i="3"/>
  <c r="M6" i="3"/>
  <c r="L6" i="3"/>
  <c r="K6" i="3"/>
  <c r="L16" i="3" l="1"/>
  <c r="I64" i="3" s="1"/>
  <c r="R16" i="3"/>
  <c r="L64" i="3" s="1"/>
  <c r="Q16" i="3"/>
  <c r="L55" i="3" s="1"/>
  <c r="K15" i="3"/>
  <c r="I54" i="3" s="1"/>
  <c r="K16" i="3"/>
  <c r="I55" i="3" s="1"/>
  <c r="M15" i="3"/>
  <c r="I72" i="3" s="1"/>
  <c r="L15" i="3"/>
  <c r="I63" i="3" s="1"/>
  <c r="M16" i="3"/>
  <c r="I73" i="3" s="1"/>
  <c r="R17" i="3" l="1"/>
  <c r="L65" i="3" s="1"/>
  <c r="Q15" i="3"/>
  <c r="L54" i="3" s="1"/>
  <c r="R15" i="3"/>
  <c r="L63" i="3" s="1"/>
  <c r="M66" i="3" s="1"/>
  <c r="Q17" i="3"/>
  <c r="L56" i="3" s="1"/>
  <c r="S15" i="3"/>
  <c r="L72" i="3" s="1"/>
  <c r="S17" i="3"/>
  <c r="L74" i="3" s="1"/>
  <c r="S16" i="3"/>
  <c r="L73" i="3" s="1"/>
  <c r="M75" i="3" l="1"/>
  <c r="M57" i="3"/>
  <c r="F10" i="3"/>
  <c r="G8" i="3"/>
  <c r="G6" i="3"/>
  <c r="F8" i="3"/>
  <c r="F6" i="3"/>
  <c r="E8" i="3"/>
  <c r="E6" i="3"/>
  <c r="I10" i="2"/>
  <c r="M8" i="3" s="1"/>
  <c r="M17" i="3" s="1"/>
  <c r="I74" i="3" s="1"/>
  <c r="J75" i="3" s="1"/>
  <c r="H10" i="2"/>
  <c r="L8" i="3" s="1"/>
  <c r="L17" i="3" s="1"/>
  <c r="I65" i="3" s="1"/>
  <c r="J66" i="3" s="1"/>
  <c r="G10" i="2"/>
  <c r="K8" i="3" s="1"/>
  <c r="K17" i="3" s="1"/>
  <c r="I56" i="3" s="1"/>
  <c r="J57" i="3" s="1"/>
  <c r="F17" i="3" l="1"/>
  <c r="F65" i="3" s="1"/>
  <c r="G17" i="3"/>
  <c r="F74" i="3" s="1"/>
  <c r="F15" i="3"/>
  <c r="G15" i="3"/>
  <c r="E17" i="3"/>
  <c r="F56" i="3" s="1"/>
  <c r="E15" i="3"/>
  <c r="F54" i="3" s="1"/>
  <c r="G57" i="3" s="1"/>
  <c r="F72" i="3"/>
  <c r="G75" i="3" s="1"/>
  <c r="F63" i="3"/>
  <c r="G66" i="3" s="1"/>
</calcChain>
</file>

<file path=xl/sharedStrings.xml><?xml version="1.0" encoding="utf-8"?>
<sst xmlns="http://schemas.openxmlformats.org/spreadsheetml/2006/main" count="171" uniqueCount="77">
  <si>
    <t>Abgerufen aus der Ökobaudat-Datenbank</t>
  </si>
  <si>
    <t>Material</t>
  </si>
  <si>
    <t>Stahl</t>
  </si>
  <si>
    <t>UUID</t>
  </si>
  <si>
    <t>Referenzfluss</t>
  </si>
  <si>
    <t>Lebenswegabschnitt</t>
  </si>
  <si>
    <t>Herstellung A1-A3</t>
  </si>
  <si>
    <t>Recyclingpotenzial D</t>
  </si>
  <si>
    <t>Treibhauspotenzial GWP
[kg CO2-Äquivalent]</t>
  </si>
  <si>
    <t>Ozonbildungspotenzial POCP
[kg Ethen-Äquivalent]</t>
  </si>
  <si>
    <t>Stahlprofil</t>
  </si>
  <si>
    <t>1 kg</t>
  </si>
  <si>
    <t>Eutrophierungspotenzial EP
[kg PO4-Äquivalent]</t>
  </si>
  <si>
    <t>a432f3fd-de60-4a11-9acb-b9a21731bacf</t>
  </si>
  <si>
    <t>38051c22-fbd1-4b0e-944a-ae348b8c7695</t>
  </si>
  <si>
    <t>1 m³
(Dichte 507,11 kg/m³)</t>
  </si>
  <si>
    <t>Entsorgung C3 und C4</t>
  </si>
  <si>
    <t>Link</t>
  </si>
  <si>
    <t>https://oekobaudat.de/OEKOBAU.DAT/datasetdetail/process.xhtml?uuid=38051c22-fbd1-4b0e-944a-ae348b8c7695&amp;version=20.19.120&amp;stock=OBD_2021_II&amp;lang=de</t>
  </si>
  <si>
    <t>https://oekobaudat.de/OEKOBAU.DAT/datasetdetail/process.xhtml?uuid=a432f3fd-de60-4a11-9acb-b9a21731bacf&amp;version=00.00.022&amp;stock=OBD_2021_II&amp;lang=de</t>
  </si>
  <si>
    <t>Brettschichtholz - Standardformen (Durchschnitt DE)</t>
  </si>
  <si>
    <t>Beton</t>
  </si>
  <si>
    <t>Beton der Druckfestigkeitsklasse C 25/30</t>
  </si>
  <si>
    <t>https://oekobaudat.de/OEKOBAU.DAT/datasetdetail/process.xhtml?uuid=71667cf3-ede8-42d2-b0ff-6f1071ad3b86&amp;version=00.04.000&amp;stock=OBD_2021_II&amp;lang=de</t>
  </si>
  <si>
    <t xml:space="preserve"> 	71667cf3-ede8-42d2-b0ff-6f1071ad3b86 </t>
  </si>
  <si>
    <t>1 m³
(Dichte 2400 kg/m³)</t>
  </si>
  <si>
    <t>Bewehrungsstahl</t>
  </si>
  <si>
    <t xml:space="preserve">e9ae96ee-ba8d-420d-9725-7c8abd06e082 </t>
  </si>
  <si>
    <t>https://oekobaudat.de/OEKOBAU.DAT/datasetdetail/process.xhtml?uuid=e9ae96ee-ba8d-420d-9725-7c8abd06e082&amp;version=20.19.120&amp;stock=OBD_2021_II&amp;lang=de</t>
  </si>
  <si>
    <t>Vergleichen Sie die Umweltwirkungen unterschiedlicher Baustoffe in einer konkreten Anwendung</t>
  </si>
  <si>
    <t>Anwendung: Einfeldträger, Spannweite 6m, Feldbreite 4m</t>
  </si>
  <si>
    <t>Zu untersuchende Materialien</t>
  </si>
  <si>
    <t>Holzträger</t>
  </si>
  <si>
    <t>Stahlbeton Unterzug</t>
  </si>
  <si>
    <t>Dichte [kg/m³]</t>
  </si>
  <si>
    <t>Masse [kg]</t>
  </si>
  <si>
    <t>Volumen [m³]</t>
  </si>
  <si>
    <t>Vergleich der Ökobilanz unterschiedlicher Baustoffe (Übung)</t>
  </si>
  <si>
    <t>Verwenden Sie für den Vergleich die generischen Datensätze der Ökobau.dat-Datenbank</t>
  </si>
  <si>
    <t>Weisen Sie die Umweltwirkungen getrennt aus für die Module:
- Herstellung (A1-A3)
- Entsorgung (C3, C4)
- Gutschriften (D)</t>
  </si>
  <si>
    <t>Stellen Sie die Ergebnisse der Umweltwirkungen Treibhauspotential (GWP), Ozonbildungspotential (POCP) und Eutrophierungspotential (EP) dar.</t>
  </si>
  <si>
    <t>Variante Stahlprofil</t>
  </si>
  <si>
    <t>GWP</t>
  </si>
  <si>
    <t>POCP</t>
  </si>
  <si>
    <t>EP</t>
  </si>
  <si>
    <t>benötigte Menge:</t>
  </si>
  <si>
    <t>kg</t>
  </si>
  <si>
    <t>Herstellung</t>
  </si>
  <si>
    <t>Entsorgung</t>
  </si>
  <si>
    <t>Gutschriften</t>
  </si>
  <si>
    <t>Gesamt</t>
  </si>
  <si>
    <t>Holz</t>
  </si>
  <si>
    <t>Stahlbeton</t>
  </si>
  <si>
    <t>Variante Stahlbeton</t>
  </si>
  <si>
    <t>Variante Holz</t>
  </si>
  <si>
    <r>
      <rPr>
        <sz val="11"/>
        <color theme="1"/>
        <rFont val="Symbol"/>
        <family val="1"/>
        <charset val="2"/>
      </rPr>
      <t>¯</t>
    </r>
    <r>
      <rPr>
        <sz val="11"/>
        <color theme="1"/>
        <rFont val="Calibri"/>
        <family val="2"/>
        <scheme val="minor"/>
      </rPr>
      <t xml:space="preserve"> Zwischenergebnisse </t>
    </r>
    <r>
      <rPr>
        <sz val="11"/>
        <color theme="1"/>
        <rFont val="Symbol"/>
        <family val="1"/>
        <charset val="2"/>
      </rPr>
      <t>¯</t>
    </r>
  </si>
  <si>
    <t>Umweltwirkungspotenzial je Referenzfluss (1 kg)</t>
  </si>
  <si>
    <t>Umweltwirkungspotenzial je Referenzfluss (1 m³)</t>
  </si>
  <si>
    <t>Eutrophierungspotenzial EP</t>
  </si>
  <si>
    <t>Lebensdauer [a]</t>
  </si>
  <si>
    <t xml:space="preserve">Umweltwirkungspotenzial für die benötigte Menge pro Jahr </t>
  </si>
  <si>
    <t>Treibhauspotenzial GWP [kg CO2/Jahr]</t>
  </si>
  <si>
    <t>Ozonbildungspotenzial POCP [kg Ethen/Jahr]</t>
  </si>
  <si>
    <t>Lebensdauer:</t>
  </si>
  <si>
    <t>Jahre</t>
  </si>
  <si>
    <t>Umweltwirkungspotenzial für die benötigte Menge pro Jahr</t>
  </si>
  <si>
    <t>Summe Umweltwirkungspotenzial für die benötigte Menge pro Jahr</t>
  </si>
  <si>
    <t>Gehen Sie davon aus, dass die Lebensdauer von Holz nur ein Drittel der Lebensdauer von Stahlprofil und Stahlbeton</t>
  </si>
  <si>
    <t>https://www.oekobaudat.de/no_cache/datenbank/suche.html</t>
  </si>
  <si>
    <t>UWP der Bauprodukte</t>
  </si>
  <si>
    <t>UWP der benötigten Menge je Jahr</t>
  </si>
  <si>
    <t>Grafische Darstellung</t>
  </si>
  <si>
    <t>beträgt und beziehen Sie alle Ergebnisse auf die Lebensdauer als funktionelle Einheit.</t>
  </si>
  <si>
    <t>Folgende Datensätze können Sie verwenden: Stahlprofil, Brettschichtholz, Bewehrungsstahl, Beton</t>
  </si>
  <si>
    <t>UWP des Bauprodukts Bewehrungsstahl</t>
  </si>
  <si>
    <t>UWP des Bauprodukts Beton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</si>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</sst>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5" fillId="0" borderId="2" xfId="0" applyFont="1" applyBorder="1"/>
    <xf numFmtId="0" fontId="0" fillId="0" borderId="2" xfId="0" applyBorder="1"/>
    <xf numFmtId="11" fontId="0" fillId="0" borderId="2" xfId="0" applyNumberFormat="1" applyBorder="1" applyAlignment="1">
      <alignment horizontal="center" vertical="center"/>
    </xf>
    <xf numFmtId="1" fontId="0" fillId="0" borderId="0" xfId="0" applyNumberFormat="1"/>
    <xf numFmtId="4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" fillId="2" borderId="0" xfId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Lösung!$D$54</c:f>
              <c:strCache>
                <c:ptCount val="1"/>
                <c:pt idx="0">
                  <c:v>Herstellung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Lösung!$E$53:$N$53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Lösung!$E$54:$N$54</c:f>
              <c:numCache>
                <c:formatCode>0.0</c:formatCode>
                <c:ptCount val="10"/>
                <c:pt idx="1">
                  <c:v>3.0521450666666667</c:v>
                </c:pt>
                <c:pt idx="4" formatCode="#,##0.0">
                  <c:v>-12.427780954822426</c:v>
                </c:pt>
                <c:pt idx="7" formatCode="#,##0.0">
                  <c:v>3.5964818638888887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4F8-AC9C-0B75569B2DDA}"/>
            </c:ext>
          </c:extLst>
        </c:ser>
        <c:ser>
          <c:idx val="1"/>
          <c:order val="1"/>
          <c:tx>
            <c:strRef>
              <c:f>Lösung!$D$55</c:f>
              <c:strCache>
                <c:ptCount val="1"/>
                <c:pt idx="0">
                  <c:v>Entsorgung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Lösung!$E$53:$N$53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Lösung!$E$55:$N$55</c:f>
              <c:numCache>
                <c:formatCode>0.0</c:formatCode>
                <c:ptCount val="10"/>
                <c:pt idx="1">
                  <c:v>0</c:v>
                </c:pt>
                <c:pt idx="4" formatCode="#,##0.0">
                  <c:v>15.283820078483954</c:v>
                </c:pt>
                <c:pt idx="7" formatCode="#,##0.0">
                  <c:v>8.5660446527777767E-2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1-44F8-AC9C-0B75569B2DDA}"/>
            </c:ext>
          </c:extLst>
        </c:ser>
        <c:ser>
          <c:idx val="2"/>
          <c:order val="2"/>
          <c:tx>
            <c:strRef>
              <c:f>Lösung!$D$56</c:f>
              <c:strCache>
                <c:ptCount val="1"/>
                <c:pt idx="0">
                  <c:v>Gutschriften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Lösung!$E$53:$N$53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Lösung!$E$56:$N$56</c:f>
              <c:numCache>
                <c:formatCode>0.0</c:formatCode>
                <c:ptCount val="10"/>
                <c:pt idx="1">
                  <c:v>-0.68446133333333337</c:v>
                </c:pt>
                <c:pt idx="4" formatCode="#,##0.0">
                  <c:v>-6.2004590719962129</c:v>
                </c:pt>
                <c:pt idx="7" formatCode="#,##0.0">
                  <c:v>-0.30501390277777773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1-44F8-AC9C-0B75569B2DDA}"/>
            </c:ext>
          </c:extLst>
        </c:ser>
        <c:ser>
          <c:idx val="3"/>
          <c:order val="3"/>
          <c:tx>
            <c:strRef>
              <c:f>Lösung!$D$57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Lösung!$E$53:$N$53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Lösung!$E$57:$N$57</c:f>
              <c:numCache>
                <c:formatCode>0.0</c:formatCode>
                <c:ptCount val="10"/>
                <c:pt idx="2" formatCode="#,##0.0">
                  <c:v>2.3676837333333332</c:v>
                </c:pt>
                <c:pt idx="5" formatCode="#,##0.0">
                  <c:v>-3.3444199483346848</c:v>
                </c:pt>
                <c:pt idx="8" formatCode="#,##0.0">
                  <c:v>3.3771284076388888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F1-44F8-AC9C-0B75569B2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16474736"/>
        <c:axId val="716475152"/>
      </c:barChart>
      <c:catAx>
        <c:axId val="7164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5152"/>
        <c:crosses val="autoZero"/>
        <c:auto val="1"/>
        <c:lblAlgn val="ctr"/>
        <c:lblOffset val="100"/>
        <c:noMultiLvlLbl val="0"/>
      </c:catAx>
      <c:valAx>
        <c:axId val="7164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Treibhauspotenzial [kg CO2-Äquivalent/Jahr]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Lösung!$D$63</c:f>
              <c:strCache>
                <c:ptCount val="1"/>
                <c:pt idx="0">
                  <c:v>Herstellung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Lösung!$E$62:$N$62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Lösung!$E$63:$N$63</c:f>
              <c:numCache>
                <c:formatCode>0.00E+00</c:formatCode>
                <c:ptCount val="10"/>
                <c:pt idx="1">
                  <c:v>1.0828608000000002E-3</c:v>
                </c:pt>
                <c:pt idx="4">
                  <c:v>5.9172802744966561E-4</c:v>
                </c:pt>
                <c:pt idx="7">
                  <c:v>6.3478268055555556E-4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B-4E60-88C8-5666BCE5D1EA}"/>
            </c:ext>
          </c:extLst>
        </c:ser>
        <c:ser>
          <c:idx val="1"/>
          <c:order val="1"/>
          <c:tx>
            <c:strRef>
              <c:f>Lösung!$D$64</c:f>
              <c:strCache>
                <c:ptCount val="1"/>
                <c:pt idx="0">
                  <c:v>Entsorgung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Lösung!$E$62:$N$62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Lösung!$E$64:$N$64</c:f>
              <c:numCache>
                <c:formatCode>0.00E+00</c:formatCode>
                <c:ptCount val="10"/>
                <c:pt idx="1">
                  <c:v>0</c:v>
                </c:pt>
                <c:pt idx="4">
                  <c:v>7.7361164244444007E-6</c:v>
                </c:pt>
                <c:pt idx="7">
                  <c:v>1.3882408472222221E-5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B-4E60-88C8-5666BCE5D1EA}"/>
            </c:ext>
          </c:extLst>
        </c:ser>
        <c:ser>
          <c:idx val="2"/>
          <c:order val="2"/>
          <c:tx>
            <c:strRef>
              <c:f>Lösung!$D$65</c:f>
              <c:strCache>
                <c:ptCount val="1"/>
                <c:pt idx="0">
                  <c:v>Gutschriften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Lösung!$E$62:$N$62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Lösung!$E$65:$N$65</c:f>
              <c:numCache>
                <c:formatCode>0.00E+00</c:formatCode>
                <c:ptCount val="10"/>
                <c:pt idx="1">
                  <c:v>-2.0619781333333333E-4</c:v>
                </c:pt>
                <c:pt idx="4">
                  <c:v>-5.3824118633038196E-4</c:v>
                </c:pt>
                <c:pt idx="7">
                  <c:v>-3.9765831249999995E-5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B-4E60-88C8-5666BCE5D1EA}"/>
            </c:ext>
          </c:extLst>
        </c:ser>
        <c:ser>
          <c:idx val="3"/>
          <c:order val="3"/>
          <c:tx>
            <c:strRef>
              <c:f>Lösung!$D$66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Lösung!$E$62:$N$62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Lösung!$E$66:$N$66</c:f>
              <c:numCache>
                <c:formatCode>0.0</c:formatCode>
                <c:ptCount val="10"/>
                <c:pt idx="2" formatCode="0.00E+00">
                  <c:v>8.7666298666666683E-4</c:v>
                </c:pt>
                <c:pt idx="5" formatCode="0.00E+00">
                  <c:v>6.1222957543728002E-5</c:v>
                </c:pt>
                <c:pt idx="8" formatCode="0.00E+00">
                  <c:v>6.0889925777777773E-4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B-4E60-88C8-5666BCE5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16474736"/>
        <c:axId val="716475152"/>
      </c:barChart>
      <c:catAx>
        <c:axId val="7164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5152"/>
        <c:crosses val="autoZero"/>
        <c:auto val="1"/>
        <c:lblAlgn val="ctr"/>
        <c:lblOffset val="100"/>
        <c:noMultiLvlLbl val="0"/>
      </c:catAx>
      <c:valAx>
        <c:axId val="7164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Ozonbildungspotenzial [kg Ethen-Äquivalent/Jahr]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Lösung!$D$72</c:f>
              <c:strCache>
                <c:ptCount val="1"/>
                <c:pt idx="0">
                  <c:v>Herstellung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Lösung!$E$71:$N$71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Lösung!$E$72:$N$72</c:f>
              <c:numCache>
                <c:formatCode>0.00E+00</c:formatCode>
                <c:ptCount val="10"/>
                <c:pt idx="1">
                  <c:v>6.7279786666666664E-4</c:v>
                </c:pt>
                <c:pt idx="4">
                  <c:v>2.878424799353197E-3</c:v>
                </c:pt>
                <c:pt idx="7">
                  <c:v>9.6379235694444448E-4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2-4551-8F1A-E828F384116F}"/>
            </c:ext>
          </c:extLst>
        </c:ser>
        <c:ser>
          <c:idx val="1"/>
          <c:order val="1"/>
          <c:tx>
            <c:strRef>
              <c:f>Lösung!$D$73</c:f>
              <c:strCache>
                <c:ptCount val="1"/>
                <c:pt idx="0">
                  <c:v>Entsorgung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Lösung!$E$71:$N$71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Lösung!$E$73:$N$73</c:f>
              <c:numCache>
                <c:formatCode>0.00E+00</c:formatCode>
                <c:ptCount val="10"/>
                <c:pt idx="1">
                  <c:v>0</c:v>
                </c:pt>
                <c:pt idx="4">
                  <c:v>1.9550156770720355E-5</c:v>
                </c:pt>
                <c:pt idx="7">
                  <c:v>3.0928979861111107E-5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2-4551-8F1A-E828F384116F}"/>
            </c:ext>
          </c:extLst>
        </c:ser>
        <c:ser>
          <c:idx val="2"/>
          <c:order val="2"/>
          <c:tx>
            <c:strRef>
              <c:f>Lösung!$D$74</c:f>
              <c:strCache>
                <c:ptCount val="1"/>
                <c:pt idx="0">
                  <c:v>Gutschriften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Lösung!$E$71:$N$71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Lösung!$E$74:$N$74</c:f>
              <c:numCache>
                <c:formatCode>0.00E+00</c:formatCode>
                <c:ptCount val="10"/>
                <c:pt idx="1">
                  <c:v>-1.3115261333333331E-4</c:v>
                </c:pt>
                <c:pt idx="4">
                  <c:v>-1.3522813590739679E-3</c:v>
                </c:pt>
                <c:pt idx="7">
                  <c:v>-1.2628145694444442E-4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2-4551-8F1A-E828F384116F}"/>
            </c:ext>
          </c:extLst>
        </c:ser>
        <c:ser>
          <c:idx val="3"/>
          <c:order val="3"/>
          <c:tx>
            <c:strRef>
              <c:f>Lösung!$D$75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Lösung!$E$71:$N$71</c:f>
              <c:strCache>
                <c:ptCount val="9"/>
                <c:pt idx="2">
                  <c:v>Stahlprofil</c:v>
                </c:pt>
                <c:pt idx="5">
                  <c:v>Holz</c:v>
                </c:pt>
                <c:pt idx="8">
                  <c:v>Stahlbeton</c:v>
                </c:pt>
              </c:strCache>
            </c:strRef>
          </c:cat>
          <c:val>
            <c:numRef>
              <c:f>Lösung!$E$75:$N$75</c:f>
              <c:numCache>
                <c:formatCode>0.0</c:formatCode>
                <c:ptCount val="10"/>
                <c:pt idx="2" formatCode="0.00E+00">
                  <c:v>5.4164525333333336E-4</c:v>
                </c:pt>
                <c:pt idx="5" formatCode="0.00E+00">
                  <c:v>1.5456935970499493E-3</c:v>
                </c:pt>
                <c:pt idx="8" formatCode="0.00E+00">
                  <c:v>8.6843987986111109E-4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02-4551-8F1A-E828F384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16474736"/>
        <c:axId val="716475152"/>
      </c:barChart>
      <c:catAx>
        <c:axId val="7164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5152"/>
        <c:crosses val="autoZero"/>
        <c:auto val="1"/>
        <c:lblAlgn val="ctr"/>
        <c:lblOffset val="100"/>
        <c:noMultiLvlLbl val="0"/>
      </c:catAx>
      <c:valAx>
        <c:axId val="7164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Eutrophierungspotenzial [kg PO4-Äquivalent/Jahr]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647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5</xdr:row>
      <xdr:rowOff>76200</xdr:rowOff>
    </xdr:from>
    <xdr:to>
      <xdr:col>5</xdr:col>
      <xdr:colOff>885825</xdr:colOff>
      <xdr:row>5</xdr:row>
      <xdr:rowOff>180975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7D1DFE7-99BE-C624-32EA-05CB3637EB2D}"/>
            </a:ext>
          </a:extLst>
        </xdr:cNvPr>
        <xdr:cNvSpPr/>
      </xdr:nvSpPr>
      <xdr:spPr>
        <a:xfrm>
          <a:off x="2943225" y="1104900"/>
          <a:ext cx="990600" cy="10477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5</xdr:col>
      <xdr:colOff>19050</xdr:colOff>
      <xdr:row>7</xdr:row>
      <xdr:rowOff>38100</xdr:rowOff>
    </xdr:to>
    <xdr:sp macro="" textlink="">
      <xdr:nvSpPr>
        <xdr:cNvPr id="3" name="Gleichschenkliges Dreieck 2">
          <a:extLst>
            <a:ext uri="{FF2B5EF4-FFF2-40B4-BE49-F238E27FC236}">
              <a16:creationId xmlns:a16="http://schemas.microsoft.com/office/drawing/2014/main" id="{E8F26415-674C-EA68-4F21-1FD82704C391}"/>
            </a:ext>
          </a:extLst>
        </xdr:cNvPr>
        <xdr:cNvSpPr/>
      </xdr:nvSpPr>
      <xdr:spPr>
        <a:xfrm>
          <a:off x="2819400" y="1219200"/>
          <a:ext cx="247650" cy="228600"/>
        </a:xfrm>
        <a:prstGeom prst="triangle">
          <a:avLst/>
        </a:prstGeom>
        <a:noFill/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762000</xdr:colOff>
      <xdr:row>6</xdr:row>
      <xdr:rowOff>0</xdr:rowOff>
    </xdr:from>
    <xdr:to>
      <xdr:col>5</xdr:col>
      <xdr:colOff>1009650</xdr:colOff>
      <xdr:row>7</xdr:row>
      <xdr:rowOff>38100</xdr:rowOff>
    </xdr:to>
    <xdr:sp macro="" textlink="">
      <xdr:nvSpPr>
        <xdr:cNvPr id="4" name="Gleichschenkliges Dreieck 3">
          <a:extLst>
            <a:ext uri="{FF2B5EF4-FFF2-40B4-BE49-F238E27FC236}">
              <a16:creationId xmlns:a16="http://schemas.microsoft.com/office/drawing/2014/main" id="{8C462451-EAF3-4248-9E3C-D6C1750D89B5}"/>
            </a:ext>
          </a:extLst>
        </xdr:cNvPr>
        <xdr:cNvSpPr/>
      </xdr:nvSpPr>
      <xdr:spPr>
        <a:xfrm>
          <a:off x="3810000" y="1219200"/>
          <a:ext cx="247650" cy="228600"/>
        </a:xfrm>
        <a:prstGeom prst="triangle">
          <a:avLst/>
        </a:prstGeom>
        <a:noFill/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52385</xdr:colOff>
      <xdr:row>78</xdr:row>
      <xdr:rowOff>57149</xdr:rowOff>
    </xdr:from>
    <xdr:to>
      <xdr:col>9</xdr:col>
      <xdr:colOff>700385</xdr:colOff>
      <xdr:row>94</xdr:row>
      <xdr:rowOff>69149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C46590-49E2-3CF6-B434-A0BCE53AF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104773</xdr:colOff>
      <xdr:row>78</xdr:row>
      <xdr:rowOff>66674</xdr:rowOff>
    </xdr:from>
    <xdr:to>
      <xdr:col>16</xdr:col>
      <xdr:colOff>695623</xdr:colOff>
      <xdr:row>94</xdr:row>
      <xdr:rowOff>78674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698125E-66F4-4B96-AE1F-219EBFD22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85725</xdr:colOff>
      <xdr:row>78</xdr:row>
      <xdr:rowOff>66675</xdr:rowOff>
    </xdr:from>
    <xdr:to>
      <xdr:col>23</xdr:col>
      <xdr:colOff>733725</xdr:colOff>
      <xdr:row>94</xdr:row>
      <xdr:rowOff>78675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6C531C2-B1D0-4E93-9EEF-8E0490AD4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1">
  <a:themeElements>
    <a:clrScheme name="ina 60%">
      <a:dk1>
        <a:srgbClr val="292929"/>
      </a:dk1>
      <a:lt1>
        <a:sysClr val="window" lastClr="FFFFFF"/>
      </a:lt1>
      <a:dk2>
        <a:srgbClr val="292929"/>
      </a:dk2>
      <a:lt2>
        <a:srgbClr val="EAEAEA"/>
      </a:lt2>
      <a:accent1>
        <a:srgbClr val="DEE466"/>
      </a:accent1>
      <a:accent2>
        <a:srgbClr val="80CBCE"/>
      </a:accent2>
      <a:accent3>
        <a:srgbClr val="6696A4"/>
      </a:accent3>
      <a:accent4>
        <a:srgbClr val="DD6D79"/>
      </a:accent4>
      <a:accent5>
        <a:srgbClr val="FEE066"/>
      </a:accent5>
      <a:accent6>
        <a:srgbClr val="EEBC67"/>
      </a:accent6>
      <a:hlink>
        <a:srgbClr val="ABB475"/>
      </a:hlink>
      <a:folHlink>
        <a:srgbClr val="CB94B3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ekobaudat.de/no_cache/datenbank/such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ekobaudat.de/OEKOBAU.DAT/datasetdetail/process.xhtml?uuid=e9ae96ee-ba8d-420d-9725-7c8abd06e082&amp;version=20.19.120&amp;stock=OBD_2021_II&amp;lang=de" TargetMode="External"/><Relationship Id="rId2" Type="http://schemas.openxmlformats.org/officeDocument/2006/relationships/hyperlink" Target="https://oekobaudat.de/OEKOBAU.DAT/datasetdetail/process.xhtml?uuid=a432f3fd-de60-4a11-9acb-b9a21731bacf&amp;version=00.00.022&amp;stock=OBD_2021_II&amp;lang=de" TargetMode="External"/><Relationship Id="rId1" Type="http://schemas.openxmlformats.org/officeDocument/2006/relationships/hyperlink" Target="https://oekobaudat.de/OEKOBAU.DAT/datasetdetail/process.xhtml?uuid=38051c22-fbd1-4b0e-944a-ae348b8c7695&amp;version=20.19.120&amp;stock=OBD_2021_II&amp;lang=d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ekobaudat.de/OEKOBAU.DAT/datasetdetail/process.xhtml?uuid=71667cf3-ede8-42d2-b0ff-6f1071ad3b86&amp;version=00.04.000&amp;stock=OBD_2021_II&amp;lang=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O33" sqref="O33"/>
    </sheetView>
  </sheetViews>
  <sheetFormatPr baseColWidth="10" defaultColWidth="9.140625" defaultRowHeight="15"/>
  <cols>
    <col min="1" max="1" width="9.140625" customWidth="1"/>
    <col min="6" max="9" width="15.7109375" customWidth="1"/>
  </cols>
  <sheetData>
    <row r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1">
      <c r="A2" s="10"/>
      <c r="B2" s="9" t="s">
        <v>37</v>
      </c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 t="s">
        <v>29</v>
      </c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 t="s">
        <v>30</v>
      </c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 t="s">
        <v>31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1" t="s">
        <v>34</v>
      </c>
      <c r="G10" s="11" t="s">
        <v>35</v>
      </c>
      <c r="H10" s="11" t="s">
        <v>36</v>
      </c>
      <c r="I10" s="11" t="s">
        <v>59</v>
      </c>
      <c r="J10" s="10"/>
      <c r="K10" s="10"/>
    </row>
    <row r="11" spans="1:11">
      <c r="A11" s="10"/>
      <c r="B11" s="34" t="s">
        <v>10</v>
      </c>
      <c r="C11" s="34"/>
      <c r="D11" s="34"/>
      <c r="E11" s="34"/>
      <c r="F11" s="12">
        <v>7850</v>
      </c>
      <c r="G11" s="12">
        <v>184.16</v>
      </c>
      <c r="H11" s="12">
        <v>2.3E-2</v>
      </c>
      <c r="I11" s="12">
        <v>60</v>
      </c>
      <c r="J11" s="10"/>
      <c r="K11" s="10"/>
    </row>
    <row r="12" spans="1:11">
      <c r="A12" s="10"/>
      <c r="B12" s="34" t="s">
        <v>32</v>
      </c>
      <c r="C12" s="34"/>
      <c r="D12" s="34"/>
      <c r="E12" s="34"/>
      <c r="F12" s="12">
        <v>507</v>
      </c>
      <c r="G12" s="12">
        <v>189.2</v>
      </c>
      <c r="H12" s="12">
        <v>0.373</v>
      </c>
      <c r="I12" s="12">
        <v>20</v>
      </c>
      <c r="J12" s="10"/>
      <c r="K12" s="10"/>
    </row>
    <row r="13" spans="1:11">
      <c r="A13" s="10"/>
      <c r="B13" s="39" t="s">
        <v>33</v>
      </c>
      <c r="C13" s="39"/>
      <c r="D13" s="39"/>
      <c r="E13" s="13" t="s">
        <v>2</v>
      </c>
      <c r="F13" s="12">
        <v>7850</v>
      </c>
      <c r="G13" s="12">
        <v>69.239999999999995</v>
      </c>
      <c r="H13" s="12">
        <v>8.9999999999999993E-3</v>
      </c>
      <c r="I13" s="12">
        <v>60</v>
      </c>
      <c r="J13" s="10"/>
      <c r="K13" s="10"/>
    </row>
    <row r="14" spans="1:11">
      <c r="A14" s="10"/>
      <c r="B14" s="38"/>
      <c r="C14" s="38"/>
      <c r="D14" s="38"/>
      <c r="E14" s="10" t="s">
        <v>21</v>
      </c>
      <c r="F14" s="11">
        <v>2400</v>
      </c>
      <c r="G14" s="11">
        <v>2052.4299999999998</v>
      </c>
      <c r="H14" s="11">
        <v>0.85499999999999998</v>
      </c>
      <c r="I14" s="11">
        <v>60</v>
      </c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 t="s">
        <v>38</v>
      </c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37" t="s">
        <v>68</v>
      </c>
      <c r="C17" s="38"/>
      <c r="D17" s="38"/>
      <c r="E17" s="38"/>
      <c r="F17" s="38"/>
      <c r="G17" s="38"/>
      <c r="H17" s="38"/>
      <c r="I17" s="38"/>
      <c r="J17" s="10"/>
      <c r="K17" s="10"/>
    </row>
    <row r="18" spans="1:11">
      <c r="A18" s="10"/>
      <c r="B18" s="32"/>
      <c r="C18" s="33"/>
      <c r="D18" s="33"/>
      <c r="E18" s="33"/>
      <c r="F18" s="33"/>
      <c r="G18" s="33"/>
      <c r="H18" s="33"/>
      <c r="I18" s="33"/>
      <c r="J18" s="10"/>
      <c r="K18" s="10"/>
    </row>
    <row r="19" spans="1:11" ht="15" customHeight="1">
      <c r="A19" s="10"/>
      <c r="B19" s="40" t="s">
        <v>73</v>
      </c>
      <c r="C19" s="40"/>
      <c r="D19" s="40"/>
      <c r="E19" s="40"/>
      <c r="F19" s="40"/>
      <c r="G19" s="40"/>
      <c r="H19" s="40"/>
      <c r="I19" s="40"/>
      <c r="J19" s="4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36" t="s">
        <v>67</v>
      </c>
      <c r="C21" s="36"/>
      <c r="D21" s="36"/>
      <c r="E21" s="36"/>
      <c r="F21" s="36"/>
      <c r="G21" s="36"/>
      <c r="H21" s="36"/>
      <c r="I21" s="36"/>
      <c r="J21" s="36"/>
      <c r="K21" s="10"/>
    </row>
    <row r="22" spans="1:11">
      <c r="A22" s="10"/>
      <c r="B22" s="36" t="s">
        <v>72</v>
      </c>
      <c r="C22" s="36"/>
      <c r="D22" s="36"/>
      <c r="E22" s="36"/>
      <c r="F22" s="36"/>
      <c r="G22" s="36"/>
      <c r="H22" s="36"/>
      <c r="I22" s="36"/>
      <c r="J22" s="36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35" t="s">
        <v>39</v>
      </c>
      <c r="C24" s="35"/>
      <c r="D24" s="35"/>
      <c r="E24" s="35"/>
      <c r="F24" s="35"/>
      <c r="G24" s="35"/>
      <c r="H24" s="35"/>
      <c r="I24" s="14"/>
      <c r="J24" s="10"/>
      <c r="K24" s="10"/>
    </row>
    <row r="25" spans="1:11">
      <c r="A25" s="10"/>
      <c r="B25" s="35"/>
      <c r="C25" s="35"/>
      <c r="D25" s="35"/>
      <c r="E25" s="35"/>
      <c r="F25" s="35"/>
      <c r="G25" s="35"/>
      <c r="H25" s="35"/>
      <c r="I25" s="14"/>
      <c r="J25" s="10"/>
      <c r="K25" s="10"/>
    </row>
    <row r="26" spans="1:11">
      <c r="A26" s="10"/>
      <c r="B26" s="35"/>
      <c r="C26" s="35"/>
      <c r="D26" s="35"/>
      <c r="E26" s="35"/>
      <c r="F26" s="35"/>
      <c r="G26" s="35"/>
      <c r="H26" s="35"/>
      <c r="I26" s="14"/>
      <c r="J26" s="10"/>
      <c r="K26" s="10"/>
    </row>
    <row r="27" spans="1:11">
      <c r="A27" s="10"/>
      <c r="B27" s="35"/>
      <c r="C27" s="35"/>
      <c r="D27" s="35"/>
      <c r="E27" s="35"/>
      <c r="F27" s="35"/>
      <c r="G27" s="35"/>
      <c r="H27" s="35"/>
      <c r="I27" s="14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6" t="s">
        <v>40</v>
      </c>
      <c r="C29" s="36"/>
      <c r="D29" s="36"/>
      <c r="E29" s="36"/>
      <c r="F29" s="36"/>
      <c r="G29" s="36"/>
      <c r="H29" s="36"/>
      <c r="I29" s="15"/>
      <c r="J29" s="10"/>
      <c r="K29" s="10"/>
    </row>
    <row r="30" spans="1:11">
      <c r="A30" s="10"/>
      <c r="B30" s="36"/>
      <c r="C30" s="36"/>
      <c r="D30" s="36"/>
      <c r="E30" s="36"/>
      <c r="F30" s="36"/>
      <c r="G30" s="36"/>
      <c r="H30" s="36"/>
      <c r="I30" s="15"/>
      <c r="J30" s="10"/>
      <c r="K30" s="10"/>
    </row>
    <row r="31" spans="1:1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</sheetData>
  <mergeCells count="9">
    <mergeCell ref="B12:E12"/>
    <mergeCell ref="B11:E11"/>
    <mergeCell ref="B24:H27"/>
    <mergeCell ref="B29:H30"/>
    <mergeCell ref="B21:J21"/>
    <mergeCell ref="B22:J22"/>
    <mergeCell ref="B17:I17"/>
    <mergeCell ref="B13:D14"/>
    <mergeCell ref="B19:J19"/>
  </mergeCells>
  <hyperlinks>
    <hyperlink ref="B17" r:id="rId1" xr:uid="{71F06F46-7A00-46AF-9DFE-D81AB5CF758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FF76-B6CB-47AE-82E0-DA6BC4D5E3F7}">
  <dimension ref="B2:I16"/>
  <sheetViews>
    <sheetView topLeftCell="B1" workbookViewId="0">
      <selection activeCell="D35" sqref="D35"/>
    </sheetView>
  </sheetViews>
  <sheetFormatPr baseColWidth="10" defaultRowHeight="15"/>
  <cols>
    <col min="1" max="1" width="6.7109375" customWidth="1"/>
    <col min="2" max="2" width="20.85546875" customWidth="1"/>
    <col min="3" max="3" width="11" customWidth="1"/>
    <col min="4" max="4" width="37.140625" customWidth="1"/>
    <col min="5" max="5" width="13.85546875" customWidth="1"/>
    <col min="6" max="6" width="20.85546875" customWidth="1"/>
    <col min="7" max="7" width="23.5703125" customWidth="1"/>
    <col min="8" max="8" width="22.28515625" customWidth="1"/>
    <col min="9" max="9" width="23.42578125" customWidth="1"/>
  </cols>
  <sheetData>
    <row r="2" spans="2:9">
      <c r="B2" t="s">
        <v>0</v>
      </c>
    </row>
    <row r="4" spans="2:9" ht="45">
      <c r="B4" t="s">
        <v>1</v>
      </c>
      <c r="C4" t="s">
        <v>17</v>
      </c>
      <c r="D4" t="s">
        <v>3</v>
      </c>
      <c r="E4" t="s">
        <v>4</v>
      </c>
      <c r="F4" t="s">
        <v>5</v>
      </c>
      <c r="G4" s="1" t="s">
        <v>8</v>
      </c>
      <c r="H4" s="1" t="s">
        <v>9</v>
      </c>
      <c r="I4" s="1" t="s">
        <v>12</v>
      </c>
    </row>
    <row r="5" spans="2:9">
      <c r="B5" s="42" t="s">
        <v>10</v>
      </c>
      <c r="C5" s="45" t="s">
        <v>18</v>
      </c>
      <c r="D5" s="41" t="s">
        <v>14</v>
      </c>
      <c r="E5" s="43" t="s">
        <v>11</v>
      </c>
      <c r="F5" t="s">
        <v>6</v>
      </c>
      <c r="G5" s="7">
        <v>0.99439999999999995</v>
      </c>
      <c r="H5" s="7">
        <v>3.5280000000000001E-4</v>
      </c>
      <c r="I5" s="7">
        <v>2.1919999999999999E-4</v>
      </c>
    </row>
    <row r="6" spans="2:9">
      <c r="B6" s="42"/>
      <c r="C6" s="42"/>
      <c r="D6" s="41"/>
      <c r="E6" s="43"/>
      <c r="F6" t="s">
        <v>16</v>
      </c>
      <c r="G6" s="7"/>
      <c r="H6" s="7"/>
      <c r="I6" s="7"/>
    </row>
    <row r="7" spans="2:9">
      <c r="B7" s="42"/>
      <c r="C7" s="42"/>
      <c r="D7" s="41"/>
      <c r="E7" s="43"/>
      <c r="F7" t="s">
        <v>7</v>
      </c>
      <c r="G7" s="8">
        <v>-0.223</v>
      </c>
      <c r="H7" s="8">
        <v>-6.7180000000000004E-5</v>
      </c>
      <c r="I7" s="8">
        <v>-4.2729999999999999E-5</v>
      </c>
    </row>
    <row r="8" spans="2:9">
      <c r="B8" s="42" t="s">
        <v>20</v>
      </c>
      <c r="C8" s="45" t="s">
        <v>19</v>
      </c>
      <c r="D8" s="41" t="s">
        <v>13</v>
      </c>
      <c r="E8" s="44" t="s">
        <v>15</v>
      </c>
      <c r="F8" s="4" t="s">
        <v>6</v>
      </c>
      <c r="G8" s="8">
        <v>-666.2</v>
      </c>
      <c r="H8" s="7">
        <v>3.1719999999999998E-2</v>
      </c>
      <c r="I8" s="7">
        <v>0.15429999999999999</v>
      </c>
    </row>
    <row r="9" spans="2:9">
      <c r="B9" s="42"/>
      <c r="C9" s="42"/>
      <c r="D9" s="41"/>
      <c r="E9" s="44"/>
      <c r="F9" s="4" t="s">
        <v>16</v>
      </c>
      <c r="G9" s="8">
        <v>819.3</v>
      </c>
      <c r="H9" s="7">
        <v>4.147E-4</v>
      </c>
      <c r="I9" s="7">
        <v>1.0480000000000001E-3</v>
      </c>
    </row>
    <row r="10" spans="2:9">
      <c r="B10" s="42"/>
      <c r="C10" s="42"/>
      <c r="D10" s="41"/>
      <c r="E10" s="44"/>
      <c r="F10" s="4" t="s">
        <v>7</v>
      </c>
      <c r="G10" s="8">
        <f>-319.1-13.28</f>
        <v>-332.38</v>
      </c>
      <c r="H10" s="7">
        <f>-0.02861-0.0002428</f>
        <v>-2.8852800000000001E-2</v>
      </c>
      <c r="I10" s="7">
        <f>-0.06086-0.01163</f>
        <v>-7.2489999999999999E-2</v>
      </c>
    </row>
    <row r="11" spans="2:9">
      <c r="B11" s="42" t="s">
        <v>26</v>
      </c>
      <c r="C11" s="45" t="s">
        <v>28</v>
      </c>
      <c r="D11" s="41" t="s">
        <v>27</v>
      </c>
      <c r="E11" s="44" t="s">
        <v>11</v>
      </c>
      <c r="F11" s="4" t="s">
        <v>6</v>
      </c>
      <c r="G11" s="3">
        <v>0.68340000000000001</v>
      </c>
      <c r="H11" s="3">
        <v>2.6600000000000001E-4</v>
      </c>
      <c r="I11" s="3">
        <v>1.7440000000000001E-4</v>
      </c>
    </row>
    <row r="12" spans="2:9">
      <c r="B12" s="42"/>
      <c r="C12" s="42"/>
      <c r="D12" s="41"/>
      <c r="E12" s="44"/>
      <c r="F12" s="4" t="s">
        <v>16</v>
      </c>
      <c r="G12" s="3"/>
      <c r="H12" s="3"/>
      <c r="I12" s="3"/>
    </row>
    <row r="13" spans="2:9">
      <c r="B13" s="42"/>
      <c r="C13" s="42"/>
      <c r="D13" s="41"/>
      <c r="E13" s="44"/>
      <c r="F13" s="4" t="s">
        <v>7</v>
      </c>
      <c r="G13" s="3"/>
      <c r="H13" s="3"/>
      <c r="I13" s="3"/>
    </row>
    <row r="14" spans="2:9">
      <c r="B14" s="42" t="s">
        <v>22</v>
      </c>
      <c r="C14" s="45" t="s">
        <v>23</v>
      </c>
      <c r="D14" s="41" t="s">
        <v>24</v>
      </c>
      <c r="E14" s="44" t="s">
        <v>25</v>
      </c>
      <c r="F14" s="4" t="s">
        <v>6</v>
      </c>
      <c r="G14" s="3">
        <v>197</v>
      </c>
      <c r="H14" s="3">
        <v>2.3E-2</v>
      </c>
      <c r="I14" s="3">
        <v>5.3499999999999999E-2</v>
      </c>
    </row>
    <row r="15" spans="2:9">
      <c r="B15" s="42"/>
      <c r="C15" s="42"/>
      <c r="D15" s="41"/>
      <c r="E15" s="44"/>
      <c r="F15" s="4" t="s">
        <v>16</v>
      </c>
      <c r="G15" s="3">
        <v>6.01</v>
      </c>
      <c r="H15" s="3">
        <v>9.7400000000000004E-4</v>
      </c>
      <c r="I15" s="3">
        <v>2.1700000000000001E-3</v>
      </c>
    </row>
    <row r="16" spans="2:9">
      <c r="B16" s="42"/>
      <c r="C16" s="42"/>
      <c r="D16" s="41"/>
      <c r="E16" s="44"/>
      <c r="F16" s="4" t="s">
        <v>7</v>
      </c>
      <c r="G16" s="3">
        <v>-21.4</v>
      </c>
      <c r="H16" s="3">
        <v>-2.7899999999999999E-3</v>
      </c>
      <c r="I16" s="3">
        <v>-8.8599999999999998E-3</v>
      </c>
    </row>
  </sheetData>
  <mergeCells count="16">
    <mergeCell ref="B14:B16"/>
    <mergeCell ref="C14:C16"/>
    <mergeCell ref="D14:D16"/>
    <mergeCell ref="E14:E16"/>
    <mergeCell ref="B11:B13"/>
    <mergeCell ref="C11:C13"/>
    <mergeCell ref="D11:D13"/>
    <mergeCell ref="E11:E13"/>
    <mergeCell ref="D5:D7"/>
    <mergeCell ref="B5:B7"/>
    <mergeCell ref="E5:E7"/>
    <mergeCell ref="B8:B10"/>
    <mergeCell ref="D8:D10"/>
    <mergeCell ref="E8:E10"/>
    <mergeCell ref="C5:C7"/>
    <mergeCell ref="C8:C10"/>
  </mergeCells>
  <hyperlinks>
    <hyperlink ref="C5" r:id="rId1" xr:uid="{F1018E81-4789-464C-9D7F-EC0D1AFB9D7B}"/>
    <hyperlink ref="C8" r:id="rId2" xr:uid="{891FA2E7-E783-42FE-8CAC-DE98B78B69D5}"/>
    <hyperlink ref="C11" r:id="rId3" xr:uid="{F989572A-8A80-4A73-AF99-66F986CACBBB}"/>
    <hyperlink ref="C14" r:id="rId4" xr:uid="{1CE50811-E7ED-4700-86AE-DA463330876D}"/>
  </hyperlinks>
  <pageMargins left="0.7" right="0.7" top="0.78740157499999996" bottom="0.78740157499999996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A91F-63E0-4A99-9810-CB06EA53A165}">
  <dimension ref="B2:S95"/>
  <sheetViews>
    <sheetView tabSelected="1" topLeftCell="A62" workbookViewId="0">
      <selection activeCell="N102" sqref="N102"/>
    </sheetView>
  </sheetViews>
  <sheetFormatPr baseColWidth="10" defaultColWidth="11.42578125" defaultRowHeight="15" outlineLevelRow="1"/>
  <cols>
    <col min="1" max="1" width="4" customWidth="1"/>
    <col min="3" max="3" width="4" customWidth="1"/>
    <col min="4" max="13" width="11.42578125" customWidth="1"/>
    <col min="14" max="14" width="12.28515625" customWidth="1"/>
    <col min="15" max="21" width="11.42578125" customWidth="1"/>
  </cols>
  <sheetData>
    <row r="2" spans="2:19" ht="15.75">
      <c r="D2" s="16" t="s">
        <v>41</v>
      </c>
      <c r="J2" s="16" t="s">
        <v>54</v>
      </c>
      <c r="P2" s="16" t="s">
        <v>53</v>
      </c>
    </row>
    <row r="3" spans="2:19" ht="15.75">
      <c r="D3" s="16"/>
      <c r="J3" s="16"/>
      <c r="P3" s="16"/>
    </row>
    <row r="4" spans="2:19">
      <c r="B4" s="46" t="s">
        <v>69</v>
      </c>
      <c r="D4" t="s">
        <v>56</v>
      </c>
      <c r="J4" t="s">
        <v>57</v>
      </c>
    </row>
    <row r="5" spans="2:19">
      <c r="B5" s="46"/>
      <c r="E5" t="s">
        <v>42</v>
      </c>
      <c r="F5" t="s">
        <v>43</v>
      </c>
      <c r="G5" t="s">
        <v>44</v>
      </c>
      <c r="K5" t="s">
        <v>42</v>
      </c>
      <c r="L5" t="s">
        <v>43</v>
      </c>
      <c r="M5" t="s">
        <v>44</v>
      </c>
    </row>
    <row r="6" spans="2:19">
      <c r="B6" s="46"/>
      <c r="D6" t="s">
        <v>6</v>
      </c>
      <c r="E6" s="24">
        <f>Baumaterialien!G5</f>
        <v>0.99439999999999995</v>
      </c>
      <c r="F6" s="5">
        <f>Baumaterialien!H5</f>
        <v>3.5280000000000001E-4</v>
      </c>
      <c r="G6" s="5">
        <f>Baumaterialien!I5</f>
        <v>2.1919999999999999E-4</v>
      </c>
      <c r="J6" t="s">
        <v>6</v>
      </c>
      <c r="K6" s="20">
        <f>Baumaterialien!G8</f>
        <v>-666.2</v>
      </c>
      <c r="L6" s="5">
        <f>Baumaterialien!H8</f>
        <v>3.1719999999999998E-2</v>
      </c>
      <c r="M6" s="5">
        <f>Baumaterialien!I8</f>
        <v>0.15429999999999999</v>
      </c>
    </row>
    <row r="7" spans="2:19">
      <c r="B7" s="46"/>
      <c r="D7" t="s">
        <v>16</v>
      </c>
      <c r="E7" s="20"/>
      <c r="F7" s="5"/>
      <c r="G7" s="5"/>
      <c r="J7" t="s">
        <v>16</v>
      </c>
      <c r="K7" s="20">
        <f>Baumaterialien!G9</f>
        <v>819.3</v>
      </c>
      <c r="L7" s="5">
        <f>Baumaterialien!H9</f>
        <v>4.147E-4</v>
      </c>
      <c r="M7" s="5">
        <f>Baumaterialien!I9</f>
        <v>1.0480000000000001E-3</v>
      </c>
    </row>
    <row r="8" spans="2:19">
      <c r="B8" s="46"/>
      <c r="D8" t="s">
        <v>7</v>
      </c>
      <c r="E8" s="24">
        <f>Baumaterialien!G7</f>
        <v>-0.223</v>
      </c>
      <c r="F8" s="5">
        <f>Baumaterialien!H7</f>
        <v>-6.7180000000000004E-5</v>
      </c>
      <c r="G8" s="5">
        <f>Baumaterialien!I7</f>
        <v>-4.2729999999999999E-5</v>
      </c>
      <c r="J8" t="s">
        <v>7</v>
      </c>
      <c r="K8" s="20">
        <f>Baumaterialien!G10</f>
        <v>-332.38</v>
      </c>
      <c r="L8" s="5">
        <f>Baumaterialien!H10</f>
        <v>-2.8852800000000001E-2</v>
      </c>
      <c r="M8" s="5">
        <f>Baumaterialien!I10</f>
        <v>-7.2489999999999999E-2</v>
      </c>
    </row>
    <row r="9" spans="2:19">
      <c r="E9" s="21"/>
      <c r="F9" s="2"/>
      <c r="G9" s="2"/>
    </row>
    <row r="10" spans="2:19">
      <c r="E10" s="22" t="s">
        <v>45</v>
      </c>
      <c r="F10" s="18">
        <f>Aufgabe!G11</f>
        <v>184.16</v>
      </c>
      <c r="G10" s="2" t="s">
        <v>46</v>
      </c>
      <c r="K10" s="17" t="s">
        <v>45</v>
      </c>
      <c r="L10" s="18">
        <f>Aufgabe!G12</f>
        <v>189.2</v>
      </c>
      <c r="M10" t="s">
        <v>46</v>
      </c>
    </row>
    <row r="11" spans="2:19">
      <c r="E11" s="17" t="s">
        <v>63</v>
      </c>
      <c r="F11" s="28">
        <f>Aufgabe!I11</f>
        <v>60</v>
      </c>
      <c r="G11" s="2" t="s">
        <v>64</v>
      </c>
      <c r="K11" s="17" t="s">
        <v>63</v>
      </c>
      <c r="L11" s="28">
        <f>Aufgabe!I12</f>
        <v>20</v>
      </c>
      <c r="M11" s="2" t="s">
        <v>64</v>
      </c>
    </row>
    <row r="12" spans="2:19">
      <c r="E12" s="21"/>
      <c r="F12" s="2"/>
      <c r="G12" s="2"/>
    </row>
    <row r="13" spans="2:19">
      <c r="B13" s="46" t="s">
        <v>70</v>
      </c>
      <c r="D13" t="s">
        <v>60</v>
      </c>
      <c r="E13" s="21"/>
      <c r="F13" s="2"/>
      <c r="G13" s="2"/>
      <c r="J13" t="s">
        <v>65</v>
      </c>
      <c r="P13" t="s">
        <v>66</v>
      </c>
    </row>
    <row r="14" spans="2:19">
      <c r="B14" s="46"/>
      <c r="E14" s="21" t="s">
        <v>42</v>
      </c>
      <c r="F14" s="2" t="s">
        <v>43</v>
      </c>
      <c r="G14" s="2" t="s">
        <v>44</v>
      </c>
      <c r="K14" t="s">
        <v>42</v>
      </c>
      <c r="L14" t="s">
        <v>43</v>
      </c>
      <c r="M14" t="s">
        <v>44</v>
      </c>
      <c r="Q14" t="s">
        <v>42</v>
      </c>
      <c r="R14" t="s">
        <v>43</v>
      </c>
      <c r="S14" t="s">
        <v>44</v>
      </c>
    </row>
    <row r="15" spans="2:19">
      <c r="B15" s="46"/>
      <c r="D15" t="s">
        <v>6</v>
      </c>
      <c r="E15" s="20">
        <f>E6*$F$10/$F$11</f>
        <v>3.0521450666666667</v>
      </c>
      <c r="F15" s="5">
        <f t="shared" ref="F15:G16" si="0">F6*$F$10/$F$11</f>
        <v>1.0828608000000002E-3</v>
      </c>
      <c r="G15" s="5">
        <f t="shared" si="0"/>
        <v>6.7279786666666664E-4</v>
      </c>
      <c r="J15" t="s">
        <v>6</v>
      </c>
      <c r="K15" s="20">
        <f>K6*$L$10/(507.11*$L$11)</f>
        <v>-12.427780954822426</v>
      </c>
      <c r="L15" s="5">
        <f t="shared" ref="L15:M15" si="1">L6*$L$10/(507.11*$L$11)</f>
        <v>5.9172802744966561E-4</v>
      </c>
      <c r="M15" s="5">
        <f t="shared" si="1"/>
        <v>2.878424799353197E-3</v>
      </c>
      <c r="P15" t="s">
        <v>6</v>
      </c>
      <c r="Q15" s="20">
        <f>Q31+Q46</f>
        <v>3.5964818638888887</v>
      </c>
      <c r="R15" s="5">
        <f t="shared" ref="R15:S15" si="2">R31+R46</f>
        <v>6.3478268055555556E-4</v>
      </c>
      <c r="S15" s="5">
        <f t="shared" si="2"/>
        <v>9.6379235694444448E-4</v>
      </c>
    </row>
    <row r="16" spans="2:19">
      <c r="B16" s="46"/>
      <c r="D16" t="s">
        <v>16</v>
      </c>
      <c r="E16" s="20">
        <f>E7*$F$10/$F$11</f>
        <v>0</v>
      </c>
      <c r="F16" s="5">
        <f t="shared" si="0"/>
        <v>0</v>
      </c>
      <c r="G16" s="5">
        <f t="shared" si="0"/>
        <v>0</v>
      </c>
      <c r="J16" t="s">
        <v>16</v>
      </c>
      <c r="K16" s="20">
        <f t="shared" ref="K16:M17" si="3">K7*$L$10/(507.11*$L$11)</f>
        <v>15.283820078483954</v>
      </c>
      <c r="L16" s="5">
        <f t="shared" si="3"/>
        <v>7.7361164244444007E-6</v>
      </c>
      <c r="M16" s="5">
        <f t="shared" si="3"/>
        <v>1.9550156770720355E-5</v>
      </c>
      <c r="P16" t="s">
        <v>16</v>
      </c>
      <c r="Q16" s="20">
        <f>Q32+Q47</f>
        <v>8.5660446527777767E-2</v>
      </c>
      <c r="R16" s="5">
        <f>R32+R47</f>
        <v>1.3882408472222221E-5</v>
      </c>
      <c r="S16" s="5">
        <f>S32+S47</f>
        <v>3.0928979861111107E-5</v>
      </c>
    </row>
    <row r="17" spans="2:19">
      <c r="B17" s="46"/>
      <c r="D17" t="s">
        <v>7</v>
      </c>
      <c r="E17" s="20">
        <f t="shared" ref="E17:G17" si="4">E8*$F$10/$F$11</f>
        <v>-0.68446133333333337</v>
      </c>
      <c r="F17" s="5">
        <f t="shared" si="4"/>
        <v>-2.0619781333333333E-4</v>
      </c>
      <c r="G17" s="5">
        <f t="shared" si="4"/>
        <v>-1.3115261333333331E-4</v>
      </c>
      <c r="J17" t="s">
        <v>7</v>
      </c>
      <c r="K17" s="20">
        <f t="shared" si="3"/>
        <v>-6.2004590719962129</v>
      </c>
      <c r="L17" s="5">
        <f t="shared" si="3"/>
        <v>-5.3824118633038196E-4</v>
      </c>
      <c r="M17" s="5">
        <f t="shared" si="3"/>
        <v>-1.3522813590739679E-3</v>
      </c>
      <c r="P17" t="s">
        <v>7</v>
      </c>
      <c r="Q17" s="20">
        <f>Q33+Q48</f>
        <v>-0.30501390277777773</v>
      </c>
      <c r="R17" s="5">
        <f>R33+R48</f>
        <v>-3.9765831249999995E-5</v>
      </c>
      <c r="S17" s="5">
        <f>S33+S48</f>
        <v>-1.2628145694444442E-4</v>
      </c>
    </row>
    <row r="18" spans="2:19">
      <c r="E18" s="20"/>
      <c r="F18" s="5"/>
      <c r="G18" s="5"/>
      <c r="K18" s="20"/>
      <c r="L18" s="5"/>
      <c r="M18" s="5"/>
      <c r="Q18" s="20"/>
      <c r="R18" s="6"/>
      <c r="S18" s="6"/>
    </row>
    <row r="19" spans="2:19">
      <c r="P19" s="25" t="s">
        <v>55</v>
      </c>
      <c r="Q19" s="26"/>
      <c r="R19" s="26"/>
      <c r="S19" s="26"/>
    </row>
    <row r="20" spans="2:19" hidden="1" outlineLevel="1">
      <c r="B20" s="30"/>
      <c r="N20" s="46" t="s">
        <v>74</v>
      </c>
      <c r="P20" t="s">
        <v>56</v>
      </c>
    </row>
    <row r="21" spans="2:19" hidden="1" outlineLevel="1">
      <c r="B21" s="30"/>
      <c r="N21" s="46"/>
      <c r="Q21" t="s">
        <v>42</v>
      </c>
      <c r="R21" t="s">
        <v>43</v>
      </c>
      <c r="S21" t="s">
        <v>44</v>
      </c>
    </row>
    <row r="22" spans="2:19" hidden="1" outlineLevel="1">
      <c r="B22" s="30"/>
      <c r="N22" s="46"/>
      <c r="P22" t="s">
        <v>6</v>
      </c>
      <c r="Q22" s="23">
        <f>Baumaterialien!G11</f>
        <v>0.68340000000000001</v>
      </c>
      <c r="R22" s="5">
        <f>Baumaterialien!H11</f>
        <v>2.6600000000000001E-4</v>
      </c>
      <c r="S22" s="5">
        <f>Baumaterialien!I11</f>
        <v>1.7440000000000001E-4</v>
      </c>
    </row>
    <row r="23" spans="2:19" hidden="1" outlineLevel="1">
      <c r="B23" s="30"/>
      <c r="N23" s="46"/>
      <c r="P23" t="s">
        <v>16</v>
      </c>
      <c r="Q23" s="23">
        <f>Baumaterialien!G12</f>
        <v>0</v>
      </c>
      <c r="R23" s="5">
        <f>Baumaterialien!H12</f>
        <v>0</v>
      </c>
      <c r="S23" s="5">
        <f>Baumaterialien!I12</f>
        <v>0</v>
      </c>
    </row>
    <row r="24" spans="2:19" hidden="1" outlineLevel="1">
      <c r="B24" s="30"/>
      <c r="N24" s="46"/>
      <c r="P24" t="s">
        <v>7</v>
      </c>
      <c r="Q24" s="23">
        <f>Baumaterialien!G13</f>
        <v>0</v>
      </c>
      <c r="R24" s="5">
        <f>Baumaterialien!H13</f>
        <v>0</v>
      </c>
      <c r="S24" s="5">
        <f>Baumaterialien!I13</f>
        <v>0</v>
      </c>
    </row>
    <row r="25" spans="2:19" hidden="1" outlineLevel="1">
      <c r="B25" s="31"/>
    </row>
    <row r="26" spans="2:19" hidden="1" outlineLevel="1">
      <c r="B26" s="31"/>
      <c r="Q26" s="17" t="s">
        <v>45</v>
      </c>
      <c r="R26">
        <f>Aufgabe!G13</f>
        <v>69.239999999999995</v>
      </c>
      <c r="S26" t="s">
        <v>46</v>
      </c>
    </row>
    <row r="27" spans="2:19" hidden="1" outlineLevel="1">
      <c r="B27" s="31"/>
      <c r="Q27" s="17" t="s">
        <v>63</v>
      </c>
      <c r="R27" s="28">
        <f>Aufgabe!I13</f>
        <v>60</v>
      </c>
      <c r="S27" s="2" t="s">
        <v>64</v>
      </c>
    </row>
    <row r="28" spans="2:19" hidden="1" outlineLevel="1">
      <c r="B28" s="31"/>
    </row>
    <row r="29" spans="2:19" hidden="1" outlineLevel="1">
      <c r="B29" s="31"/>
      <c r="N29" s="46" t="s">
        <v>70</v>
      </c>
      <c r="P29" t="s">
        <v>65</v>
      </c>
    </row>
    <row r="30" spans="2:19" hidden="1" outlineLevel="1">
      <c r="B30" s="31"/>
      <c r="N30" s="46"/>
      <c r="Q30" t="s">
        <v>42</v>
      </c>
      <c r="R30" t="s">
        <v>43</v>
      </c>
      <c r="S30" t="s">
        <v>44</v>
      </c>
    </row>
    <row r="31" spans="2:19" hidden="1" outlineLevel="1">
      <c r="B31" s="31"/>
      <c r="N31" s="46"/>
      <c r="P31" t="s">
        <v>6</v>
      </c>
      <c r="Q31" s="23">
        <f>Q22*$R$26/$R$27</f>
        <v>0.7886436</v>
      </c>
      <c r="R31" s="5">
        <f>R22*$R$26/$R$27</f>
        <v>3.0696400000000001E-4</v>
      </c>
      <c r="S31" s="5">
        <f>S22*$R$26/$R$27</f>
        <v>2.012576E-4</v>
      </c>
    </row>
    <row r="32" spans="2:19" hidden="1" outlineLevel="1">
      <c r="B32" s="31"/>
      <c r="N32" s="46"/>
      <c r="P32" t="s">
        <v>16</v>
      </c>
      <c r="Q32" s="23">
        <f t="shared" ref="Q32:S33" si="5">Q23*$R$26/$R$27</f>
        <v>0</v>
      </c>
      <c r="R32" s="5">
        <f t="shared" si="5"/>
        <v>0</v>
      </c>
      <c r="S32" s="5">
        <f t="shared" si="5"/>
        <v>0</v>
      </c>
    </row>
    <row r="33" spans="2:19" hidden="1" outlineLevel="1">
      <c r="B33" s="31"/>
      <c r="N33" s="46"/>
      <c r="P33" t="s">
        <v>7</v>
      </c>
      <c r="Q33" s="23">
        <f t="shared" si="5"/>
        <v>0</v>
      </c>
      <c r="R33" s="5">
        <f t="shared" si="5"/>
        <v>0</v>
      </c>
      <c r="S33" s="5">
        <f t="shared" si="5"/>
        <v>0</v>
      </c>
    </row>
    <row r="34" spans="2:19" hidden="1" outlineLevel="1">
      <c r="B34" s="31"/>
    </row>
    <row r="35" spans="2:19" hidden="1" outlineLevel="1">
      <c r="B35" s="30"/>
      <c r="N35" s="46" t="s">
        <v>75</v>
      </c>
      <c r="P35" t="s">
        <v>57</v>
      </c>
    </row>
    <row r="36" spans="2:19" hidden="1" outlineLevel="1">
      <c r="B36" s="30"/>
      <c r="N36" s="46"/>
      <c r="Q36" t="s">
        <v>42</v>
      </c>
      <c r="R36" t="s">
        <v>43</v>
      </c>
      <c r="S36" t="s">
        <v>44</v>
      </c>
    </row>
    <row r="37" spans="2:19" hidden="1" outlineLevel="1">
      <c r="B37" s="30"/>
      <c r="N37" s="46"/>
      <c r="P37" t="s">
        <v>6</v>
      </c>
      <c r="Q37" s="23">
        <f>Baumaterialien!G14</f>
        <v>197</v>
      </c>
      <c r="R37" s="5">
        <f>Baumaterialien!H14</f>
        <v>2.3E-2</v>
      </c>
      <c r="S37" s="5">
        <f>Baumaterialien!I14</f>
        <v>5.3499999999999999E-2</v>
      </c>
    </row>
    <row r="38" spans="2:19" hidden="1" outlineLevel="1">
      <c r="B38" s="30"/>
      <c r="N38" s="46"/>
      <c r="P38" t="s">
        <v>16</v>
      </c>
      <c r="Q38" s="23">
        <f>Baumaterialien!G15</f>
        <v>6.01</v>
      </c>
      <c r="R38" s="5">
        <f>Baumaterialien!H15</f>
        <v>9.7400000000000004E-4</v>
      </c>
      <c r="S38" s="5">
        <f>Baumaterialien!I15</f>
        <v>2.1700000000000001E-3</v>
      </c>
    </row>
    <row r="39" spans="2:19" hidden="1" outlineLevel="1">
      <c r="B39" s="30"/>
      <c r="N39" s="46"/>
      <c r="P39" t="s">
        <v>7</v>
      </c>
      <c r="Q39" s="23">
        <f>Baumaterialien!G16</f>
        <v>-21.4</v>
      </c>
      <c r="R39" s="5">
        <f>Baumaterialien!H16</f>
        <v>-2.7899999999999999E-3</v>
      </c>
      <c r="S39" s="5">
        <f>Baumaterialien!I16</f>
        <v>-8.8599999999999998E-3</v>
      </c>
    </row>
    <row r="40" spans="2:19" hidden="1" outlineLevel="1"/>
    <row r="41" spans="2:19" hidden="1" outlineLevel="1">
      <c r="Q41" s="17" t="s">
        <v>45</v>
      </c>
      <c r="R41">
        <f>Aufgabe!G14</f>
        <v>2052.4299999999998</v>
      </c>
      <c r="S41" t="s">
        <v>76</v>
      </c>
    </row>
    <row r="42" spans="2:19" hidden="1" outlineLevel="1">
      <c r="Q42" s="17" t="s">
        <v>63</v>
      </c>
      <c r="R42" s="28">
        <f>Aufgabe!I14</f>
        <v>60</v>
      </c>
      <c r="S42" s="2" t="s">
        <v>64</v>
      </c>
    </row>
    <row r="43" spans="2:19" hidden="1" outlineLevel="1"/>
    <row r="44" spans="2:19" hidden="1" outlineLevel="1">
      <c r="N44" s="46" t="s">
        <v>70</v>
      </c>
      <c r="P44" t="s">
        <v>65</v>
      </c>
    </row>
    <row r="45" spans="2:19" hidden="1" outlineLevel="1">
      <c r="N45" s="46"/>
      <c r="Q45" t="s">
        <v>42</v>
      </c>
      <c r="R45" t="s">
        <v>43</v>
      </c>
      <c r="S45" t="s">
        <v>44</v>
      </c>
    </row>
    <row r="46" spans="2:19" hidden="1" outlineLevel="1">
      <c r="N46" s="46"/>
      <c r="P46" t="s">
        <v>6</v>
      </c>
      <c r="Q46" s="23">
        <f>Q37*$R$41/(2400*$R$42)</f>
        <v>2.8078382638888888</v>
      </c>
      <c r="R46" s="5">
        <f>R37*$R$41/(2400*$R$42)</f>
        <v>3.2781868055555555E-4</v>
      </c>
      <c r="S46" s="5">
        <f>S37*$R$41/(2400*$R$42)</f>
        <v>7.6253475694444445E-4</v>
      </c>
    </row>
    <row r="47" spans="2:19" hidden="1" outlineLevel="1">
      <c r="N47" s="46"/>
      <c r="P47" t="s">
        <v>16</v>
      </c>
      <c r="Q47" s="23">
        <f t="shared" ref="Q47:S48" si="6">Q38*$R$41/(2400*$R$42)</f>
        <v>8.5660446527777767E-2</v>
      </c>
      <c r="R47" s="5">
        <f t="shared" si="6"/>
        <v>1.3882408472222221E-5</v>
      </c>
      <c r="S47" s="5">
        <f t="shared" si="6"/>
        <v>3.0928979861111107E-5</v>
      </c>
    </row>
    <row r="48" spans="2:19" hidden="1" outlineLevel="1">
      <c r="N48" s="46"/>
      <c r="P48" s="26" t="s">
        <v>7</v>
      </c>
      <c r="Q48" s="29">
        <f t="shared" si="6"/>
        <v>-0.30501390277777773</v>
      </c>
      <c r="R48" s="27">
        <f t="shared" si="6"/>
        <v>-3.9765831249999995E-5</v>
      </c>
      <c r="S48" s="27">
        <f t="shared" si="6"/>
        <v>-1.2628145694444442E-4</v>
      </c>
    </row>
    <row r="49" spans="4:13" collapsed="1"/>
    <row r="51" spans="4:13">
      <c r="D51" t="s">
        <v>61</v>
      </c>
    </row>
    <row r="53" spans="4:13">
      <c r="G53" t="s">
        <v>10</v>
      </c>
      <c r="J53" t="s">
        <v>51</v>
      </c>
      <c r="M53" t="s">
        <v>52</v>
      </c>
    </row>
    <row r="54" spans="4:13">
      <c r="D54" t="s">
        <v>47</v>
      </c>
      <c r="F54" s="19">
        <f>E15</f>
        <v>3.0521450666666667</v>
      </c>
      <c r="G54" s="19"/>
      <c r="I54" s="21">
        <f>K15</f>
        <v>-12.427780954822426</v>
      </c>
      <c r="L54" s="21">
        <f>Q15</f>
        <v>3.5964818638888887</v>
      </c>
    </row>
    <row r="55" spans="4:13">
      <c r="D55" t="s">
        <v>48</v>
      </c>
      <c r="F55" s="19">
        <f>E16</f>
        <v>0</v>
      </c>
      <c r="G55" s="19"/>
      <c r="I55" s="21">
        <f>K16</f>
        <v>15.283820078483954</v>
      </c>
      <c r="L55" s="21">
        <f t="shared" ref="L55:L56" si="7">Q16</f>
        <v>8.5660446527777767E-2</v>
      </c>
    </row>
    <row r="56" spans="4:13">
      <c r="D56" t="s">
        <v>49</v>
      </c>
      <c r="F56" s="19">
        <f>E17</f>
        <v>-0.68446133333333337</v>
      </c>
      <c r="G56" s="19"/>
      <c r="I56" s="21">
        <f>K17</f>
        <v>-6.2004590719962129</v>
      </c>
      <c r="L56" s="21">
        <f t="shared" si="7"/>
        <v>-0.30501390277777773</v>
      </c>
    </row>
    <row r="57" spans="4:13">
      <c r="D57" t="s">
        <v>50</v>
      </c>
      <c r="F57" s="19"/>
      <c r="G57" s="21">
        <f>SUM(F54,F55,F56)</f>
        <v>2.3676837333333332</v>
      </c>
      <c r="H57" s="21"/>
      <c r="I57" s="21"/>
      <c r="J57" s="21">
        <f>SUM(I54,I55,I56)</f>
        <v>-3.3444199483346848</v>
      </c>
      <c r="K57" s="21"/>
      <c r="L57" s="21"/>
      <c r="M57" s="21">
        <f>SUM(L54,L55,L56)</f>
        <v>3.3771284076388888</v>
      </c>
    </row>
    <row r="60" spans="4:13">
      <c r="D60" t="s">
        <v>62</v>
      </c>
    </row>
    <row r="62" spans="4:13">
      <c r="G62" t="s">
        <v>10</v>
      </c>
      <c r="J62" t="s">
        <v>51</v>
      </c>
      <c r="M62" t="s">
        <v>52</v>
      </c>
    </row>
    <row r="63" spans="4:13">
      <c r="D63" t="s">
        <v>47</v>
      </c>
      <c r="F63" s="2">
        <f>F15</f>
        <v>1.0828608000000002E-3</v>
      </c>
      <c r="G63" s="19"/>
      <c r="I63" s="2">
        <f>L15</f>
        <v>5.9172802744966561E-4</v>
      </c>
      <c r="L63" s="2">
        <f>R15</f>
        <v>6.3478268055555556E-4</v>
      </c>
    </row>
    <row r="64" spans="4:13">
      <c r="D64" t="s">
        <v>48</v>
      </c>
      <c r="F64" s="2">
        <f t="shared" ref="F64:F65" si="8">F16</f>
        <v>0</v>
      </c>
      <c r="G64" s="19"/>
      <c r="I64" s="2">
        <f t="shared" ref="I64:I65" si="9">L16</f>
        <v>7.7361164244444007E-6</v>
      </c>
      <c r="L64" s="2">
        <f t="shared" ref="L64:L65" si="10">R16</f>
        <v>1.3882408472222221E-5</v>
      </c>
    </row>
    <row r="65" spans="2:13">
      <c r="D65" t="s">
        <v>49</v>
      </c>
      <c r="F65" s="2">
        <f t="shared" si="8"/>
        <v>-2.0619781333333333E-4</v>
      </c>
      <c r="G65" s="19"/>
      <c r="I65" s="2">
        <f t="shared" si="9"/>
        <v>-5.3824118633038196E-4</v>
      </c>
      <c r="L65" s="2">
        <f t="shared" si="10"/>
        <v>-3.9765831249999995E-5</v>
      </c>
    </row>
    <row r="66" spans="2:13">
      <c r="D66" t="s">
        <v>50</v>
      </c>
      <c r="F66" s="19"/>
      <c r="G66" s="2">
        <f>SUM(F63,F64,F65)</f>
        <v>8.7666298666666683E-4</v>
      </c>
      <c r="H66" s="21"/>
      <c r="I66" s="21"/>
      <c r="J66" s="2">
        <f>SUM(I63,I64,I65)</f>
        <v>6.1222957543728002E-5</v>
      </c>
      <c r="K66" s="21"/>
      <c r="L66" s="21"/>
      <c r="M66" s="2">
        <f>SUM(L63,L64,L65)</f>
        <v>6.0889925777777773E-4</v>
      </c>
    </row>
    <row r="67" spans="2:13">
      <c r="F67" s="19"/>
      <c r="G67" s="21"/>
      <c r="H67" s="21"/>
      <c r="I67" s="21"/>
      <c r="J67" s="21"/>
      <c r="K67" s="21"/>
      <c r="L67" s="21"/>
      <c r="M67" s="21"/>
    </row>
    <row r="68" spans="2:13">
      <c r="F68" s="19"/>
      <c r="G68" s="21"/>
      <c r="H68" s="21"/>
      <c r="I68" s="21"/>
      <c r="J68" s="21"/>
      <c r="K68" s="21"/>
      <c r="L68" s="21"/>
      <c r="M68" s="21"/>
    </row>
    <row r="69" spans="2:13">
      <c r="D69" t="s">
        <v>58</v>
      </c>
    </row>
    <row r="71" spans="2:13">
      <c r="G71" t="s">
        <v>10</v>
      </c>
      <c r="J71" t="s">
        <v>51</v>
      </c>
      <c r="M71" t="s">
        <v>52</v>
      </c>
    </row>
    <row r="72" spans="2:13">
      <c r="D72" t="s">
        <v>47</v>
      </c>
      <c r="F72" s="2">
        <f>G15</f>
        <v>6.7279786666666664E-4</v>
      </c>
      <c r="G72" s="19"/>
      <c r="I72" s="2">
        <f>M15</f>
        <v>2.878424799353197E-3</v>
      </c>
      <c r="L72" s="2">
        <f>S15</f>
        <v>9.6379235694444448E-4</v>
      </c>
    </row>
    <row r="73" spans="2:13">
      <c r="D73" t="s">
        <v>48</v>
      </c>
      <c r="F73" s="2">
        <f t="shared" ref="F73:F74" si="11">G16</f>
        <v>0</v>
      </c>
      <c r="G73" s="19"/>
      <c r="I73" s="2">
        <f t="shared" ref="I73:I74" si="12">M16</f>
        <v>1.9550156770720355E-5</v>
      </c>
      <c r="L73" s="2">
        <f t="shared" ref="L73:L74" si="13">S16</f>
        <v>3.0928979861111107E-5</v>
      </c>
    </row>
    <row r="74" spans="2:13">
      <c r="D74" t="s">
        <v>49</v>
      </c>
      <c r="F74" s="2">
        <f t="shared" si="11"/>
        <v>-1.3115261333333331E-4</v>
      </c>
      <c r="G74" s="19"/>
      <c r="I74" s="2">
        <f t="shared" si="12"/>
        <v>-1.3522813590739679E-3</v>
      </c>
      <c r="L74" s="2">
        <f t="shared" si="13"/>
        <v>-1.2628145694444442E-4</v>
      </c>
    </row>
    <row r="75" spans="2:13">
      <c r="D75" t="s">
        <v>50</v>
      </c>
      <c r="F75" s="19"/>
      <c r="G75" s="2">
        <f>SUM(F72,F73,F74)</f>
        <v>5.4164525333333336E-4</v>
      </c>
      <c r="H75" s="21"/>
      <c r="I75" s="21"/>
      <c r="J75" s="2">
        <f>SUM(I72,I73,I74)</f>
        <v>1.5456935970499493E-3</v>
      </c>
      <c r="K75" s="21"/>
      <c r="L75" s="21"/>
      <c r="M75" s="2">
        <f>SUM(L72,L73,L74)</f>
        <v>8.6843987986111109E-4</v>
      </c>
    </row>
    <row r="79" spans="2:13">
      <c r="B79" s="47" t="s">
        <v>71</v>
      </c>
    </row>
    <row r="80" spans="2:13">
      <c r="B80" s="47"/>
    </row>
    <row r="81" spans="2:2">
      <c r="B81" s="47"/>
    </row>
    <row r="82" spans="2:2">
      <c r="B82" s="47"/>
    </row>
    <row r="83" spans="2:2">
      <c r="B83" s="47"/>
    </row>
    <row r="84" spans="2:2">
      <c r="B84" s="47"/>
    </row>
    <row r="85" spans="2:2">
      <c r="B85" s="47"/>
    </row>
    <row r="86" spans="2:2">
      <c r="B86" s="47"/>
    </row>
    <row r="87" spans="2:2">
      <c r="B87" s="47"/>
    </row>
    <row r="88" spans="2:2">
      <c r="B88" s="47"/>
    </row>
    <row r="89" spans="2:2">
      <c r="B89" s="47"/>
    </row>
    <row r="90" spans="2:2">
      <c r="B90" s="47"/>
    </row>
    <row r="91" spans="2:2">
      <c r="B91" s="47"/>
    </row>
    <row r="92" spans="2:2">
      <c r="B92" s="47"/>
    </row>
    <row r="93" spans="2:2">
      <c r="B93" s="47"/>
    </row>
    <row r="94" spans="2:2">
      <c r="B94" s="47"/>
    </row>
    <row r="95" spans="2:2">
      <c r="B95" s="47"/>
    </row>
  </sheetData>
  <mergeCells count="7">
    <mergeCell ref="N44:N48"/>
    <mergeCell ref="B79:B95"/>
    <mergeCell ref="B4:B8"/>
    <mergeCell ref="B13:B17"/>
    <mergeCell ref="N35:N39"/>
    <mergeCell ref="N20:N24"/>
    <mergeCell ref="N29:N33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04996677B4B4499DDD4B20C929287C" ma:contentTypeVersion="18" ma:contentTypeDescription="Ein neues Dokument erstellen." ma:contentTypeScope="" ma:versionID="81c8b7ba2656dc841387f9db6261cd6c">
  <xsd:schema xmlns:xsd="http://www.w3.org/2001/XMLSchema" xmlns:xs="http://www.w3.org/2001/XMLSchema" xmlns:p="http://schemas.microsoft.com/office/2006/metadata/properties" xmlns:ns2="13ec7149-9683-4804-a85c-cbe7c4564708" xmlns:ns3="8c3231d9-eb1b-4bb3-9326-4d06f4f327dd" targetNamespace="http://schemas.microsoft.com/office/2006/metadata/properties" ma:root="true" ma:fieldsID="3605a08780dac8e9b53cfe59d0afdf48" ns2:_="" ns3:_="">
    <xsd:import namespace="13ec7149-9683-4804-a85c-cbe7c4564708"/>
    <xsd:import namespace="8c3231d9-eb1b-4bb3-9326-4d06f4f32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Bil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c7149-9683-4804-a85c-cbe7c4564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ild" ma:index="20" nillable="true" ma:displayName="Bild" ma:format="Thumbnail" ma:internalName="Bild">
      <xsd:simpleType>
        <xsd:restriction base="dms:Unknow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014c4110-cd81-4a2c-a032-ada597ffb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231d9-eb1b-4bb3-9326-4d06f4f327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9d3e420-ca98-40b9-8139-fc7b51b87128}" ma:internalName="TaxCatchAll" ma:showField="CatchAllData" ma:web="8c3231d9-eb1b-4bb3-9326-4d06f4f32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ec7149-9683-4804-a85c-cbe7c4564708">
      <Terms xmlns="http://schemas.microsoft.com/office/infopath/2007/PartnerControls"/>
    </lcf76f155ced4ddcb4097134ff3c332f>
    <TaxCatchAll xmlns="8c3231d9-eb1b-4bb3-9326-4d06f4f327dd" xsi:nil="true"/>
    <Bild xmlns="13ec7149-9683-4804-a85c-cbe7c4564708" xsi:nil="true"/>
  </documentManagement>
</p:properties>
</file>

<file path=customXml/itemProps1.xml><?xml version="1.0" encoding="utf-8"?>
<ds:datastoreItem xmlns:ds="http://schemas.openxmlformats.org/officeDocument/2006/customXml" ds:itemID="{9617541B-34A7-4F1A-91AD-B725D568B0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F8E31-D6EA-4CA5-8520-B05E26502683}"/>
</file>

<file path=customXml/itemProps3.xml><?xml version="1.0" encoding="utf-8"?>
<ds:datastoreItem xmlns:ds="http://schemas.openxmlformats.org/officeDocument/2006/customXml" ds:itemID="{899B9436-B49A-47E0-B474-39E004A3D1D9}">
  <ds:schemaRefs>
    <ds:schemaRef ds:uri="http://schemas.microsoft.com/office/2006/metadata/properties"/>
    <ds:schemaRef ds:uri="http://schemas.microsoft.com/office/infopath/2007/PartnerControls"/>
    <ds:schemaRef ds:uri="13ec7149-9683-4804-a85c-cbe7c4564708"/>
    <ds:schemaRef ds:uri="8c3231d9-eb1b-4bb3-9326-4d06f4f327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Baumaterialien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Pacak | ina Planungsgesellschaft mbH</dc:creator>
  <cp:lastModifiedBy>Philipp Pacak | ina Planungsgesellschaft mbH</cp:lastModifiedBy>
  <dcterms:created xsi:type="dcterms:W3CDTF">2015-06-05T18:19:34Z</dcterms:created>
  <dcterms:modified xsi:type="dcterms:W3CDTF">2023-11-15T14:16:10Z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0x0101001B04996677B4B4499DDD4B20C929287C</vt:lpwstr>
  </property>
  <property fmtid="{D5CDD505-2E9C-101B-9397-08002B2CF9AE}" pid="3" name="MediaServiceImageTags">
    <vt:lpwstr/>
  </property>
</Properties>
</file>